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Pag-Two\Documents\Mes documents\FEXCEL\Meteo\_Doc\Évapotranspiration\"/>
    </mc:Choice>
  </mc:AlternateContent>
  <xr:revisionPtr revIDLastSave="0" documentId="13_ncr:1_{5DF9FAB2-0224-40C3-ACF7-458FB88315E0}" xr6:coauthVersionLast="47" xr6:coauthVersionMax="47" xr10:uidLastSave="{00000000-0000-0000-0000-000000000000}"/>
  <bookViews>
    <workbookView xWindow="-120" yWindow="-120" windowWidth="19440" windowHeight="9705" xr2:uid="{00000000-000D-0000-FFFF-FFFF00000000}"/>
  </bookViews>
  <sheets>
    <sheet name="ET" sheetId="5" r:id="rId1"/>
  </sheet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5" l="1"/>
  <c r="D10" i="5"/>
  <c r="E10" i="5" s="1"/>
  <c r="F10" i="5" s="1"/>
  <c r="H10" i="5" l="1"/>
  <c r="I10" i="5" s="1"/>
  <c r="K10" i="5" s="1"/>
  <c r="G10" i="5"/>
  <c r="J10" i="5"/>
  <c r="D5" i="5"/>
  <c r="J5" i="5" s="1"/>
  <c r="L10" i="5" l="1"/>
  <c r="M10" i="5" s="1"/>
  <c r="E5" i="5"/>
  <c r="F5" i="5" s="1"/>
  <c r="H5" i="5" l="1"/>
  <c r="G5" i="5"/>
  <c r="I5" i="5" l="1"/>
  <c r="K5" i="5" s="1"/>
  <c r="L5" i="5" l="1"/>
  <c r="M5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OUDIN</author>
  </authors>
  <commentList>
    <comment ref="M4" authorId="0" shapeId="0" xr:uid="{26609C93-F1AE-4A03-A9F1-950EB1617035}">
      <text>
        <r>
          <rPr>
            <sz val="12"/>
            <color indexed="81"/>
            <rFont val="Tahoma"/>
            <family val="2"/>
          </rPr>
          <t>ETP=Re(T+5)/28.5/100</t>
        </r>
      </text>
    </comment>
    <comment ref="M9" authorId="0" shapeId="0" xr:uid="{BA955AE1-5C6A-49F6-9E71-B4AE8CC7EE27}">
      <text>
        <r>
          <rPr>
            <sz val="12"/>
            <color indexed="81"/>
            <rFont val="Tahoma"/>
            <family val="2"/>
          </rPr>
          <t>ETP=Re(T+5)/28.5/100</t>
        </r>
      </text>
    </comment>
  </commentList>
</comments>
</file>

<file path=xl/sharedStrings.xml><?xml version="1.0" encoding="utf-8"?>
<sst xmlns="http://schemas.openxmlformats.org/spreadsheetml/2006/main" count="25" uniqueCount="14">
  <si>
    <t>teta</t>
  </si>
  <si>
    <t>cosGz</t>
  </si>
  <si>
    <t>Gz</t>
  </si>
  <si>
    <t>cosOM</t>
  </si>
  <si>
    <t>Eta</t>
  </si>
  <si>
    <t>OM</t>
  </si>
  <si>
    <t>cosPz</t>
  </si>
  <si>
    <t>Temperature (°C)</t>
  </si>
  <si>
    <t>Latitude (degree):</t>
  </si>
  <si>
    <t>PE (mm/d)</t>
  </si>
  <si>
    <r>
      <t>Global radiation (W/m</t>
    </r>
    <r>
      <rPr>
        <b/>
        <vertAlign val="superscript"/>
        <sz val="10"/>
        <color indexed="48"/>
        <rFont val="Arial"/>
        <family val="2"/>
      </rPr>
      <t>2</t>
    </r>
    <r>
      <rPr>
        <b/>
        <sz val="10"/>
        <color indexed="48"/>
        <rFont val="Arial"/>
        <family val="2"/>
      </rPr>
      <t>)</t>
    </r>
  </si>
  <si>
    <t>Today Date</t>
  </si>
  <si>
    <t>Day</t>
  </si>
  <si>
    <t xml:space="preserve">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</si>
</sst>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8" formatCode="0.0000"/>
    <numFmt numFmtId="170" formatCode="0.000000"/>
  </numFmts>
  <fonts count="10" x14ac:knownFonts="1">
    <font>
      <sz val="10"/>
      <name val="Arial"/>
    </font>
    <font>
      <sz val="10"/>
      <color indexed="48"/>
      <name val="Arial"/>
      <family val="2"/>
    </font>
    <font>
      <sz val="12"/>
      <color indexed="81"/>
      <name val="Tahoma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b/>
      <sz val="10"/>
      <name val="Arial"/>
      <family val="2"/>
    </font>
    <font>
      <b/>
      <sz val="10"/>
      <color indexed="57"/>
      <name val="Arial"/>
      <family val="2"/>
    </font>
    <font>
      <b/>
      <sz val="10"/>
      <color indexed="48"/>
      <name val="Arial"/>
      <family val="2"/>
    </font>
    <font>
      <b/>
      <vertAlign val="superscript"/>
      <sz val="10"/>
      <color indexed="48"/>
      <name val="Arial"/>
      <family val="2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1" fillId="3" borderId="4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4" fillId="2" borderId="5" xfId="0" applyFont="1" applyFill="1" applyBorder="1"/>
    <xf numFmtId="0" fontId="9" fillId="4" borderId="7" xfId="0" applyFont="1" applyFill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6" fillId="2" borderId="9" xfId="0" applyFont="1" applyFill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center" wrapText="1"/>
    </xf>
    <xf numFmtId="168" fontId="3" fillId="0" borderId="1" xfId="0" applyNumberFormat="1" applyFont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70" fontId="4" fillId="2" borderId="6" xfId="0" applyNumberFormat="1" applyFont="1" applyFill="1" applyBorder="1" applyAlignment="1">
      <alignment horizontal="left"/>
    </xf>
    <xf numFmtId="14" fontId="3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F7B12-33E7-4F93-ADBB-11D2277D2C41}">
  <dimension ref="B1:M10"/>
  <sheetViews>
    <sheetView tabSelected="1" workbookViewId="0">
      <selection activeCell="D2" sqref="D2"/>
    </sheetView>
  </sheetViews>
  <sheetFormatPr baseColWidth="10" defaultRowHeight="12.75" x14ac:dyDescent="0.2"/>
  <cols>
    <col min="1" max="1" width="5.42578125" customWidth="1"/>
    <col min="2" max="2" width="17.5703125" customWidth="1"/>
    <col min="3" max="3" width="15.5703125" customWidth="1"/>
  </cols>
  <sheetData>
    <row r="1" spans="2:13" ht="13.5" thickBot="1" x14ac:dyDescent="0.25"/>
    <row r="2" spans="2:13" ht="13.5" thickBot="1" x14ac:dyDescent="0.25">
      <c r="B2" s="3" t="s">
        <v>8</v>
      </c>
      <c r="C2" s="13">
        <v>45.400492</v>
      </c>
    </row>
    <row r="3" spans="2:13" ht="13.5" thickBot="1" x14ac:dyDescent="0.25"/>
    <row r="4" spans="2:13" ht="39.75" x14ac:dyDescent="0.2">
      <c r="B4" s="7" t="s">
        <v>7</v>
      </c>
      <c r="C4" s="4" t="s">
        <v>11</v>
      </c>
      <c r="D4" s="4" t="s">
        <v>12</v>
      </c>
      <c r="E4" s="8" t="s">
        <v>0</v>
      </c>
      <c r="F4" s="8" t="s">
        <v>1</v>
      </c>
      <c r="G4" s="8" t="s">
        <v>2</v>
      </c>
      <c r="H4" s="8" t="s">
        <v>3</v>
      </c>
      <c r="I4" s="8" t="s">
        <v>5</v>
      </c>
      <c r="J4" s="8" t="s">
        <v>4</v>
      </c>
      <c r="K4" s="8" t="s">
        <v>6</v>
      </c>
      <c r="L4" s="9" t="s">
        <v>10</v>
      </c>
      <c r="M4" s="10" t="s">
        <v>9</v>
      </c>
    </row>
    <row r="5" spans="2:13" ht="13.5" thickBot="1" x14ac:dyDescent="0.25">
      <c r="B5" s="2">
        <v>3.6</v>
      </c>
      <c r="C5" s="14">
        <f ca="1">TODAY()</f>
        <v>44977</v>
      </c>
      <c r="D5" s="6">
        <f ca="1">C5-DATE(YEAR(C5),1,1)+1</f>
        <v>51</v>
      </c>
      <c r="E5" s="11">
        <f t="shared" ref="E5" ca="1" si="0">0.4093*SIN(D5/58.1-1.405)</f>
        <v>-0.20592627120315571</v>
      </c>
      <c r="F5" s="11">
        <f ca="1">MAX(0.001,COS($C$2/57.3-E5))</f>
        <v>0.54176903026492185</v>
      </c>
      <c r="G5" s="11">
        <f ca="1">ACOS(F5)</f>
        <v>0.99825597451903703</v>
      </c>
      <c r="H5" s="11">
        <f ca="1">MAX(-1,MIN(1-F5/COS($C$2/57.3)/COS(E5),1))</f>
        <v>0.21180339963171979</v>
      </c>
      <c r="I5" s="11">
        <f ca="1">ACOS(H5)</f>
        <v>1.3573764703603302</v>
      </c>
      <c r="J5" s="11">
        <f t="shared" ref="J5" ca="1" si="1">1+COS(D5/58.1)/30</f>
        <v>1.0212949203312982</v>
      </c>
      <c r="K5" s="11">
        <f ca="1">F5+COS($C$2/57.3)*COS(E5)*(SIN(I5)/I5-1)</f>
        <v>0.34931091085329408</v>
      </c>
      <c r="L5" s="12">
        <f ca="1">446*I5*K5*J5</f>
        <v>215.97252129309268</v>
      </c>
      <c r="M5" s="1">
        <f ca="1">MAX(0,L5*(B5+5)/28.5/100)</f>
        <v>0.65170655548091116</v>
      </c>
    </row>
    <row r="8" spans="2:13" ht="13.5" thickBot="1" x14ac:dyDescent="0.25"/>
    <row r="9" spans="2:13" ht="39.75" x14ac:dyDescent="0.2">
      <c r="B9" s="7" t="s">
        <v>7</v>
      </c>
      <c r="C9" s="4" t="s">
        <v>13</v>
      </c>
      <c r="D9" s="4" t="s">
        <v>12</v>
      </c>
      <c r="E9" s="8" t="s">
        <v>0</v>
      </c>
      <c r="F9" s="8" t="s">
        <v>1</v>
      </c>
      <c r="G9" s="8" t="s">
        <v>2</v>
      </c>
      <c r="H9" s="8" t="s">
        <v>3</v>
      </c>
      <c r="I9" s="8" t="s">
        <v>5</v>
      </c>
      <c r="J9" s="8" t="s">
        <v>4</v>
      </c>
      <c r="K9" s="8" t="s">
        <v>6</v>
      </c>
      <c r="L9" s="9" t="s">
        <v>10</v>
      </c>
      <c r="M9" s="10" t="s">
        <v>9</v>
      </c>
    </row>
    <row r="10" spans="2:13" ht="13.5" thickBot="1" x14ac:dyDescent="0.25">
      <c r="B10" s="2">
        <v>4.2</v>
      </c>
      <c r="C10" s="5">
        <v>44976</v>
      </c>
      <c r="D10" s="6">
        <f>C10-DATE(YEAR(C10),1,1)+1</f>
        <v>50</v>
      </c>
      <c r="E10" s="11">
        <f t="shared" ref="E10" si="2">0.4093*SIN(D10/58.1-1.405)</f>
        <v>-0.21198366673861835</v>
      </c>
      <c r="F10" s="11">
        <f>MAX(0.001,COS($C$2/57.3-E10))</f>
        <v>0.53666771517737222</v>
      </c>
      <c r="G10" s="11">
        <f>ACOS(F10)</f>
        <v>1.0043133700544997</v>
      </c>
      <c r="H10" s="11">
        <f>MAX(-1,MIN(1-F10/COS($C$2/57.3)/COS(E10),1))</f>
        <v>0.21822155391351705</v>
      </c>
      <c r="I10" s="11">
        <f>ACOS(H10)</f>
        <v>1.3508045952455396</v>
      </c>
      <c r="J10" s="11">
        <f t="shared" ref="J10" si="3">1+COS(D10/58.1)/30</f>
        <v>1.0217331289523681</v>
      </c>
      <c r="K10" s="11">
        <f>F10+COS($C$2/57.3)*COS(E10)*(SIN(I10)/I10-1)</f>
        <v>0.34614319525323201</v>
      </c>
      <c r="L10" s="12">
        <f>446*I10*K10*J10</f>
        <v>213.06919335712942</v>
      </c>
      <c r="M10" s="1">
        <f>MAX(0,L10*(B10+5)/28.5/100)</f>
        <v>0.68780230838090883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ET</vt:lpstr>
    </vt:vector>
  </TitlesOfParts>
  <Company>Cemagref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OUDIN</dc:creator>
  <cp:lastModifiedBy>HP</cp:lastModifiedBy>
  <dcterms:created xsi:type="dcterms:W3CDTF">2003-10-17T10:44:48Z</dcterms:created>
  <dcterms:modified xsi:type="dcterms:W3CDTF">2023-02-20T10:01:28Z</dcterms:modified>
</cp:coreProperties>
</file>